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reseni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<sst xmlns="http://schemas.openxmlformats.org/spreadsheetml/2006/main" count="26" uniqueCount="23">
  <si>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titrační krok</t>
  </si>
  <si>
    <r>
      <t>mol·dm</t>
    </r>
    <r>
      <rPr>
        <vertAlign val="superscript"/>
        <sz val="10"/>
        <rFont val="Arial"/>
        <family val="2"/>
      </rPr>
      <t>-3</t>
    </r>
  </si>
  <si>
    <t>titrováno</t>
  </si>
  <si>
    <t>pK =</t>
  </si>
  <si>
    <t>K =</t>
  </si>
  <si>
    <t>ml</t>
  </si>
  <si>
    <t>mol</t>
  </si>
  <si>
    <r>
      <t>mol.dm</t>
    </r>
    <r>
      <rPr>
        <vertAlign val="superscript"/>
        <sz val="10"/>
        <rFont val="Arial"/>
        <family val="2"/>
      </rPr>
      <t>–3</t>
    </r>
  </si>
  <si>
    <r>
      <t>[H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</si>
  <si>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t>pH</t>
  </si>
  <si>
    <r>
      <t>mol·dm</t>
    </r>
    <r>
      <rPr>
        <vertAlign val="superscript"/>
        <sz val="10"/>
        <rFont val="Arial"/>
        <family val="2"/>
      </rPr>
      <t xml:space="preserve">-3 </t>
    </r>
  </si>
  <si>
    <t>pozn.: pro některé funkce lze použít různé postupy výpočtu, výsledné hodnoty by se však měly shodovat</t>
  </si>
  <si>
    <r>
      <t>ml 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COOH</t>
    </r>
  </si>
  <si>
    <t>ml NaOH</t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</si>
  <si>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COOH</t>
    </r>
    <r>
      <rPr>
        <sz val="10"/>
        <rFont val="Arial"/>
        <family val="0"/>
      </rPr>
      <t>) =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</si>
  <si>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(NaOH) =</t>
    </r>
  </si>
  <si>
    <r>
      <t>V</t>
    </r>
    <r>
      <rPr>
        <vertAlign val="subscript"/>
        <sz val="10"/>
        <rFont val="Arial"/>
        <family val="2"/>
      </rPr>
      <t>celkový</t>
    </r>
    <r>
      <rPr>
        <sz val="10"/>
        <rFont val="Arial"/>
        <family val="0"/>
      </rPr>
      <t xml:space="preserve"> (NaOH)</t>
    </r>
  </si>
  <si>
    <r>
      <t>n</t>
    </r>
    <r>
      <rPr>
        <vertAlign val="subscript"/>
        <sz val="10"/>
        <rFont val="Arial"/>
        <family val="2"/>
      </rPr>
      <t>počáteční</t>
    </r>
    <r>
      <rPr>
        <sz val="10"/>
        <rFont val="Arial"/>
        <family val="0"/>
      </rPr>
      <t xml:space="preserve">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COOH</t>
    </r>
    <r>
      <rPr>
        <sz val="10"/>
        <rFont val="Arial"/>
        <family val="0"/>
      </rPr>
      <t>)</t>
    </r>
  </si>
  <si>
    <r>
      <t>n</t>
    </r>
    <r>
      <rPr>
        <vertAlign val="subscript"/>
        <sz val="10"/>
        <rFont val="Arial"/>
        <family val="2"/>
      </rPr>
      <t>přidaného</t>
    </r>
    <r>
      <rPr>
        <sz val="10"/>
        <rFont val="Arial"/>
        <family val="0"/>
      </rPr>
      <t xml:space="preserve"> (NaOH)</t>
    </r>
  </si>
  <si>
    <r>
      <t>n</t>
    </r>
    <r>
      <rPr>
        <vertAlign val="subscript"/>
        <sz val="10"/>
        <rFont val="Arial"/>
        <family val="2"/>
      </rPr>
      <t>zbylé</t>
    </r>
    <r>
      <rPr>
        <sz val="10"/>
        <rFont val="Arial"/>
        <family val="0"/>
      </rPr>
      <t xml:space="preserve">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COOH</t>
    </r>
    <r>
      <rPr>
        <sz val="10"/>
        <rFont val="Arial"/>
        <family val="0"/>
      </rPr>
      <t>)</t>
    </r>
  </si>
  <si>
    <r>
      <t>n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–</t>
    </r>
    <r>
      <rPr>
        <sz val="10"/>
        <rFont val="Arial"/>
        <family val="0"/>
      </rPr>
      <t>)</t>
    </r>
  </si>
  <si>
    <t>pOH</t>
  </si>
  <si>
    <t>pro nulový přídavek NaOH se používá jiný způsob výpočtu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</si>
</sst>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2" fontId="0" fillId="2" borderId="16" xfId="0" applyNumberFormat="1" applyFill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5" width="13.28125" style="0" customWidth="1"/>
    <col min="6" max="6" width="15.7109375" style="0" customWidth="1"/>
    <col min="7" max="9" width="13.28125" style="0" customWidth="1"/>
  </cols>
  <sheetData>
    <row r="1" spans="1:7" ht="17.25" customHeight="1">
      <c r="A1" s="10" t="s">
        <v>2</v>
      </c>
      <c r="B1" s="22">
        <v>50</v>
      </c>
      <c r="C1" s="11" t="s">
        <v>12</v>
      </c>
      <c r="F1" s="15" t="s">
        <v>3</v>
      </c>
      <c r="G1" s="16">
        <v>4.75</v>
      </c>
    </row>
    <row r="2" spans="1:7" ht="17.25" customHeight="1" thickBot="1">
      <c r="A2" s="12" t="s">
        <v>0</v>
      </c>
      <c r="B2" s="23">
        <v>1</v>
      </c>
      <c r="C2" s="13" t="s">
        <v>13</v>
      </c>
      <c r="F2" s="17" t="s">
        <v>4</v>
      </c>
      <c r="G2" s="6">
        <f>POWER(10,-$G$1)</f>
        <v>1.7782794100389215E-05</v>
      </c>
    </row>
    <row r="3" spans="1:3" ht="17.25" customHeight="1">
      <c r="A3" s="12" t="s">
        <v>14</v>
      </c>
      <c r="B3" s="23">
        <v>0.5</v>
      </c>
      <c r="C3" s="13" t="s">
        <v>1</v>
      </c>
    </row>
    <row r="4" spans="1:3" ht="17.25" customHeight="1" thickBot="1">
      <c r="A4" s="14" t="s">
        <v>15</v>
      </c>
      <c r="B4" s="24">
        <v>1</v>
      </c>
      <c r="C4" s="19" t="s">
        <v>10</v>
      </c>
    </row>
    <row r="5" ht="13.5" thickBot="1"/>
    <row r="6" spans="1:9" s="2" customFormat="1" ht="34.5" customHeight="1">
      <c r="A6" s="3" t="s">
        <v>16</v>
      </c>
      <c r="B6" s="21" t="s">
        <v>17</v>
      </c>
      <c r="C6" s="21" t="s">
        <v>18</v>
      </c>
      <c r="D6" s="21" t="s">
        <v>19</v>
      </c>
      <c r="E6" s="4" t="s">
        <v>20</v>
      </c>
      <c r="F6" s="4"/>
      <c r="G6" s="4" t="s">
        <v>8</v>
      </c>
      <c r="H6" s="4" t="s">
        <v>9</v>
      </c>
      <c r="I6" s="18" t="s">
        <v>21</v>
      </c>
    </row>
    <row r="7" spans="1:9" s="2" customFormat="1" ht="19.5" customHeight="1" thickBot="1">
      <c r="A7" s="8" t="s">
        <v>5</v>
      </c>
      <c r="B7" s="9" t="s">
        <v>6</v>
      </c>
      <c r="C7" s="9" t="s">
        <v>6</v>
      </c>
      <c r="D7" s="9" t="s">
        <v>6</v>
      </c>
      <c r="E7" s="9" t="s">
        <v>6</v>
      </c>
      <c r="F7" s="9"/>
      <c r="G7" s="9" t="s">
        <v>7</v>
      </c>
      <c r="H7" s="9"/>
      <c r="I7" s="26"/>
    </row>
    <row r="8" spans="1:9" ht="19.5" customHeight="1">
      <c r="A8" s="7">
        <v>0</v>
      </c>
      <c r="B8" s="27" t="s">
        <v>22</v>
      </c>
      <c r="C8" s="28"/>
      <c r="D8" s="28"/>
      <c r="E8" s="28"/>
      <c r="F8" s="28"/>
      <c r="G8" s="28"/>
      <c r="H8" s="28"/>
      <c r="I8" s="29"/>
    </row>
    <row r="9" spans="1:9" ht="19.5" customHeight="1">
      <c r="A9" s="5">
        <f>A8+$B$2</f>
        <v>1</v>
      </c>
      <c r="B9" s="1">
        <f>($B$1/1000)*$B$3</f>
        <v>0.025</v>
      </c>
      <c r="C9" s="1">
        <f>$B$4*(A9/1000)</f>
        <v>0.001</v>
      </c>
      <c r="D9" s="1">
        <f>B9-C9</f>
        <v>0.024</v>
      </c>
      <c r="E9" s="1">
        <f>C9</f>
        <v>0.001</v>
      </c>
      <c r="F9" s="1">
        <f>D9/E9</f>
        <v>24</v>
      </c>
      <c r="G9" s="1">
        <f>$G$2*F9</f>
        <v>0.00042678705840934114</v>
      </c>
      <c r="H9" s="25">
        <f>-LOG10(G9)</f>
        <v>3.3697887582883945</v>
      </c>
      <c r="I9" s="20">
        <f>14-H9</f>
        <v>10.630211241711606</v>
      </c>
    </row>
    <row r="10" spans="1:9" ht="19.5" customHeight="1">
      <c r="A10" s="5">
        <f aca="true" t="shared" si="0" ref="A10:A17">A9+$B$2</f>
        <v>2</v>
      </c>
      <c r="B10" s="1">
        <f aca="true" t="shared" si="1" ref="B10:B17">($B$1/1000)*$B$3</f>
        <v>0.025</v>
      </c>
      <c r="C10" s="1">
        <f aca="true" t="shared" si="2" ref="C10:C17">$B$4*(A10/1000)</f>
        <v>0.002</v>
      </c>
      <c r="D10" s="1">
        <f aca="true" t="shared" si="3" ref="D10:D17">B10-C10</f>
        <v>0.023</v>
      </c>
      <c r="E10" s="1">
        <f aca="true" t="shared" si="4" ref="E10:E17">C10</f>
        <v>0.002</v>
      </c>
      <c r="F10" s="1">
        <f aca="true" t="shared" si="5" ref="F10:F17">D10/E10</f>
        <v>11.5</v>
      </c>
      <c r="G10" s="1">
        <f aca="true" t="shared" si="6" ref="G10:G17">$G$2*F10</f>
        <v>0.000204502132154476</v>
      </c>
      <c r="H10" s="25">
        <f aca="true" t="shared" si="7" ref="H10:H17">-LOG10(G10)</f>
        <v>3.6893021596463886</v>
      </c>
      <c r="I10" s="20">
        <f aca="true" t="shared" si="8" ref="I10:I17">14-H10</f>
        <v>10.310697840353612</v>
      </c>
    </row>
    <row r="11" spans="1:9" ht="19.5" customHeight="1">
      <c r="A11" s="5">
        <f t="shared" si="0"/>
        <v>3</v>
      </c>
      <c r="B11" s="1">
        <f t="shared" si="1"/>
        <v>0.025</v>
      </c>
      <c r="C11" s="1">
        <f t="shared" si="2"/>
        <v>0.003</v>
      </c>
      <c r="D11" s="1">
        <f t="shared" si="3"/>
        <v>0.022000000000000002</v>
      </c>
      <c r="E11" s="1">
        <f t="shared" si="4"/>
        <v>0.003</v>
      </c>
      <c r="F11" s="1">
        <f t="shared" si="5"/>
        <v>7.333333333333334</v>
      </c>
      <c r="G11" s="1">
        <f t="shared" si="6"/>
        <v>0.0001304071567361876</v>
      </c>
      <c r="H11" s="25">
        <f t="shared" si="7"/>
        <v>3.8846985738974564</v>
      </c>
      <c r="I11" s="20">
        <f t="shared" si="8"/>
        <v>10.115301426102544</v>
      </c>
    </row>
    <row r="12" spans="1:9" ht="19.5" customHeight="1">
      <c r="A12" s="5">
        <f t="shared" si="0"/>
        <v>4</v>
      </c>
      <c r="B12" s="1">
        <f t="shared" si="1"/>
        <v>0.025</v>
      </c>
      <c r="C12" s="1">
        <f t="shared" si="2"/>
        <v>0.004</v>
      </c>
      <c r="D12" s="1">
        <f t="shared" si="3"/>
        <v>0.021</v>
      </c>
      <c r="E12" s="1">
        <f t="shared" si="4"/>
        <v>0.004</v>
      </c>
      <c r="F12" s="1">
        <f t="shared" si="5"/>
        <v>5.25</v>
      </c>
      <c r="G12" s="1">
        <f t="shared" si="6"/>
        <v>9.335966902704339E-05</v>
      </c>
      <c r="H12" s="25">
        <f t="shared" si="7"/>
        <v>4.029840696594043</v>
      </c>
      <c r="I12" s="20">
        <f t="shared" si="8"/>
        <v>9.970159303405957</v>
      </c>
    </row>
    <row r="13" spans="1:9" ht="19.5" customHeight="1">
      <c r="A13" s="5">
        <f t="shared" si="0"/>
        <v>5</v>
      </c>
      <c r="B13" s="1">
        <f t="shared" si="1"/>
        <v>0.025</v>
      </c>
      <c r="C13" s="1">
        <f t="shared" si="2"/>
        <v>0.005</v>
      </c>
      <c r="D13" s="1">
        <f t="shared" si="3"/>
        <v>0.02</v>
      </c>
      <c r="E13" s="1">
        <f t="shared" si="4"/>
        <v>0.005</v>
      </c>
      <c r="F13" s="1">
        <f t="shared" si="5"/>
        <v>4</v>
      </c>
      <c r="G13" s="1">
        <f t="shared" si="6"/>
        <v>7.113117640155686E-05</v>
      </c>
      <c r="H13" s="25">
        <f t="shared" si="7"/>
        <v>4.1479400086720375</v>
      </c>
      <c r="I13" s="20">
        <f t="shared" si="8"/>
        <v>9.852059991327963</v>
      </c>
    </row>
    <row r="14" spans="1:9" ht="19.5" customHeight="1">
      <c r="A14" s="5">
        <f t="shared" si="0"/>
        <v>6</v>
      </c>
      <c r="B14" s="1">
        <f t="shared" si="1"/>
        <v>0.025</v>
      </c>
      <c r="C14" s="1">
        <f t="shared" si="2"/>
        <v>0.006</v>
      </c>
      <c r="D14" s="1">
        <f t="shared" si="3"/>
        <v>0.019000000000000003</v>
      </c>
      <c r="E14" s="1">
        <f t="shared" si="4"/>
        <v>0.006</v>
      </c>
      <c r="F14" s="1">
        <f t="shared" si="5"/>
        <v>3.166666666666667</v>
      </c>
      <c r="G14" s="1">
        <f t="shared" si="6"/>
        <v>5.631218131789919E-05</v>
      </c>
      <c r="H14" s="25">
        <f t="shared" si="7"/>
        <v>4.249397649430815</v>
      </c>
      <c r="I14" s="20">
        <f t="shared" si="8"/>
        <v>9.750602350569185</v>
      </c>
    </row>
    <row r="15" spans="1:9" ht="19.5" customHeight="1">
      <c r="A15" s="5">
        <f t="shared" si="0"/>
        <v>7</v>
      </c>
      <c r="B15" s="1">
        <f t="shared" si="1"/>
        <v>0.025</v>
      </c>
      <c r="C15" s="1">
        <f t="shared" si="2"/>
        <v>0.007</v>
      </c>
      <c r="D15" s="1">
        <f t="shared" si="3"/>
        <v>0.018000000000000002</v>
      </c>
      <c r="E15" s="1">
        <f t="shared" si="4"/>
        <v>0.007</v>
      </c>
      <c r="F15" s="1">
        <f t="shared" si="5"/>
        <v>2.5714285714285716</v>
      </c>
      <c r="G15" s="1">
        <f t="shared" si="6"/>
        <v>4.572718482957227E-05</v>
      </c>
      <c r="H15" s="25">
        <f t="shared" si="7"/>
        <v>4.339825534910951</v>
      </c>
      <c r="I15" s="20">
        <f t="shared" si="8"/>
        <v>9.66017446508905</v>
      </c>
    </row>
    <row r="16" spans="1:9" ht="19.5" customHeight="1">
      <c r="A16" s="5">
        <f t="shared" si="0"/>
        <v>8</v>
      </c>
      <c r="B16" s="1">
        <f t="shared" si="1"/>
        <v>0.025</v>
      </c>
      <c r="C16" s="1">
        <f t="shared" si="2"/>
        <v>0.008</v>
      </c>
      <c r="D16" s="1">
        <f t="shared" si="3"/>
        <v>0.017</v>
      </c>
      <c r="E16" s="1">
        <f t="shared" si="4"/>
        <v>0.008</v>
      </c>
      <c r="F16" s="1">
        <f t="shared" si="5"/>
        <v>2.125</v>
      </c>
      <c r="G16" s="1">
        <f t="shared" si="6"/>
        <v>3.778843746332708E-05</v>
      </c>
      <c r="H16" s="25">
        <f t="shared" si="7"/>
        <v>4.42264106561367</v>
      </c>
      <c r="I16" s="20">
        <f t="shared" si="8"/>
        <v>9.57735893438633</v>
      </c>
    </row>
    <row r="17" spans="1:9" ht="19.5" customHeight="1">
      <c r="A17" s="5">
        <f t="shared" si="0"/>
        <v>9</v>
      </c>
      <c r="B17" s="1">
        <f t="shared" si="1"/>
        <v>0.025</v>
      </c>
      <c r="C17" s="1">
        <f t="shared" si="2"/>
        <v>0.009</v>
      </c>
      <c r="D17" s="1">
        <f t="shared" si="3"/>
        <v>0.016</v>
      </c>
      <c r="E17" s="1">
        <f t="shared" si="4"/>
        <v>0.009</v>
      </c>
      <c r="F17" s="1">
        <f t="shared" si="5"/>
        <v>1.777777777777778</v>
      </c>
      <c r="G17" s="1">
        <f t="shared" si="6"/>
        <v>3.161385617846972E-05</v>
      </c>
      <c r="H17" s="25">
        <f t="shared" si="7"/>
        <v>4.5001225267834</v>
      </c>
      <c r="I17" s="20">
        <f t="shared" si="8"/>
        <v>9.4998774732166</v>
      </c>
    </row>
    <row r="21" ht="12.75">
      <c r="A21" t="s">
        <v>11</v>
      </c>
    </row>
  </sheetData>
  <mergeCells count="1">
    <mergeCell ref="B8:I8"/>
  </mergeCells>
  <printOptions/>
  <pageMargins left="0.75" right="0.75" top="1" bottom="1" header="0.4921259845" footer="0.4921259845"/>
  <pageSetup orientation="landscape" paperSize="9" r:id="rId3"/>
  <legacyDrawing r:id="rId2"/>
  <oleObjects>
    <oleObject progId="Equation.3" shapeId="25369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Cvingráfová</dc:creator>
  <cp:keywords/>
  <dc:description/>
  <cp:lastModifiedBy>Eliška Cvingráfová</cp:lastModifiedBy>
  <cp:lastPrinted>2013-02-22T17:52:54Z</cp:lastPrinted>
  <dcterms:created xsi:type="dcterms:W3CDTF">2013-02-22T15:13:49Z</dcterms:created>
  <dcterms:modified xsi:type="dcterms:W3CDTF">2013-04-19T21:16:09Z</dcterms:modified>
  <cp:category/>
  <cp:version/>
  <cp:contentType/>
  <cp:contentStatus/>
</cp:coreProperties>
</file>